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24226"/>
  <bookViews>
    <workbookView xWindow="65416" yWindow="65416" windowWidth="29040" windowHeight="15840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calcId="191029"/>
  <extLst/>
</workbook>
</file>

<file path=xl/comments1.xml><?xml version="1.0" encoding="utf-8"?>
<comments xmlns="http://schemas.openxmlformats.org/spreadsheetml/2006/main">
  <authors>
    <author>Vibeke Skavold</author>
    <author>Einar Olsen</author>
  </authors>
  <commentList>
    <comment ref="F59" authorId="0">
      <text>
        <r>
          <rPr>
            <b/>
            <sz val="8"/>
            <rFont val="Tahoma"/>
            <family val="2"/>
          </rPr>
          <t xml:space="preserve">Vibeke Skavold
Utskifting av understrømtavler, brannalarm Statoilbygget, Tak Holmen Syd D-del, Skifte 75 sprinkelhoder Holmen Syd. Totalt </t>
        </r>
      </text>
    </comment>
    <comment ref="F62" authorId="0">
      <text>
        <r>
          <rPr>
            <b/>
            <sz val="8"/>
            <rFont val="Tahoma"/>
            <family val="2"/>
          </rPr>
          <t xml:space="preserve">Vibeke Skavold:
</t>
        </r>
        <r>
          <rPr>
            <sz val="8"/>
            <rFont val="Tahoma"/>
            <family val="2"/>
          </rPr>
          <t>Ikke noe ekstra ved kr. 900.000,-.  Flekk asfaltering.</t>
        </r>
      </text>
    </comment>
    <comment ref="F64" authorId="0">
      <text>
        <r>
          <rPr>
            <b/>
            <sz val="8"/>
            <rFont val="Tahoma"/>
            <family val="2"/>
          </rPr>
          <t>Vibeke Skavold:</t>
        </r>
        <r>
          <rPr>
            <sz val="8"/>
            <rFont val="Tahoma"/>
            <family val="2"/>
          </rPr>
          <t xml:space="preserve">
Overtagelse av kostnaden til deler av vaktholdet - Autolinkdialog</t>
        </r>
      </text>
    </comment>
    <comment ref="F66" authorId="1">
      <text>
        <r>
          <rPr>
            <b/>
            <sz val="8"/>
            <rFont val="Tahoma"/>
            <family val="2"/>
          </rPr>
          <t>Einar Olsen:</t>
        </r>
        <r>
          <rPr>
            <sz val="8"/>
            <rFont val="Tahoma"/>
            <family val="2"/>
          </rPr>
          <t xml:space="preserve">
APP ifm Portit</t>
        </r>
      </text>
    </comment>
    <comment ref="F67" authorId="1">
      <text>
        <r>
          <rPr>
            <b/>
            <sz val="8"/>
            <rFont val="Tahoma"/>
            <family val="2"/>
          </rPr>
          <t>Einar Olsen:</t>
        </r>
        <r>
          <rPr>
            <sz val="8"/>
            <rFont val="Tahoma"/>
            <family val="2"/>
          </rPr>
          <t xml:space="preserve">
APP ifm Portit</t>
        </r>
      </text>
    </comment>
    <comment ref="F70" authorId="1">
      <text>
        <r>
          <rPr>
            <b/>
            <sz val="8"/>
            <rFont val="Tahoma"/>
            <family val="2"/>
          </rPr>
          <t>Einar Olsen:</t>
        </r>
        <r>
          <rPr>
            <sz val="8"/>
            <rFont val="Tahoma"/>
            <family val="2"/>
          </rPr>
          <t xml:space="preserve">
Miljø- og kommunikasjon.
1/2 innleid person, vurder ansatt miljø- og informasjonssjef fra 1. juli.</t>
        </r>
      </text>
    </comment>
    <comment ref="F71" authorId="1">
      <text>
        <r>
          <rPr>
            <b/>
            <sz val="8"/>
            <rFont val="Tahoma"/>
            <family val="2"/>
          </rPr>
          <t>Einar Olsen:</t>
        </r>
        <r>
          <rPr>
            <sz val="8"/>
            <rFont val="Tahoma"/>
            <family val="2"/>
          </rPr>
          <t xml:space="preserve">
Miljøstrategi 1,0
</t>
        </r>
      </text>
    </comment>
  </commentList>
</comments>
</file>

<file path=xl/sharedStrings.xml><?xml version="1.0" encoding="utf-8"?>
<sst xmlns="http://schemas.openxmlformats.org/spreadsheetml/2006/main" count="126" uniqueCount="97">
  <si>
    <t>Budsjett</t>
  </si>
  <si>
    <t>Regnskap</t>
  </si>
  <si>
    <t>DRIFTSUTGIFTER</t>
  </si>
  <si>
    <t>Sum</t>
  </si>
  <si>
    <t>overført</t>
  </si>
  <si>
    <t>DRAMMEN HAVN</t>
  </si>
  <si>
    <t>DIV. låssystem</t>
  </si>
  <si>
    <t>Rep./vedl.hold bil/båt</t>
  </si>
  <si>
    <t>Rep./vedl.hold kran/utstyr</t>
  </si>
  <si>
    <t>Rep./vedl.hold kai/areal</t>
  </si>
  <si>
    <t>Kons./Tekn./miljø</t>
  </si>
  <si>
    <t>Rep./vedl.hold farled</t>
  </si>
  <si>
    <t>Fast lønn</t>
  </si>
  <si>
    <t>Avsatte feriepenger</t>
  </si>
  <si>
    <t>Overtid</t>
  </si>
  <si>
    <t>Ref. for sykepenger</t>
  </si>
  <si>
    <t>Godtgj. Styre/råd</t>
  </si>
  <si>
    <t>Arb.giv.avg.</t>
  </si>
  <si>
    <t>Arb.avg. Feriepenger</t>
  </si>
  <si>
    <t>Pensjonspremier</t>
  </si>
  <si>
    <t>Oppl/utv.fond</t>
  </si>
  <si>
    <t>Kostnader kurs</t>
  </si>
  <si>
    <t>Deltageravg. Konferanse</t>
  </si>
  <si>
    <t>Andre pers.kostnader</t>
  </si>
  <si>
    <t>Kantinekostnader</t>
  </si>
  <si>
    <t>Mat ansatte</t>
  </si>
  <si>
    <t>Frakt og spedisjon</t>
  </si>
  <si>
    <t>Elektrisitet kraner</t>
  </si>
  <si>
    <t>Rekv. Vannfylling</t>
  </si>
  <si>
    <t>Leie areal, DK</t>
  </si>
  <si>
    <t>Utgifter isbryting</t>
  </si>
  <si>
    <t>Lys og varme</t>
  </si>
  <si>
    <t>Renhold</t>
  </si>
  <si>
    <t>Vann- og kloakkavg.</t>
  </si>
  <si>
    <t>Leie av kontormaskiner</t>
  </si>
  <si>
    <t>Verktøy, maskiner</t>
  </si>
  <si>
    <t>Historikk</t>
  </si>
  <si>
    <t>Inventar</t>
  </si>
  <si>
    <t>Edb-utstyr</t>
  </si>
  <si>
    <t>Telefonutstyr</t>
  </si>
  <si>
    <t>Edb-program</t>
  </si>
  <si>
    <t>Arbeidstøy</t>
  </si>
  <si>
    <t>Sikkerhet</t>
  </si>
  <si>
    <t>Estetikk</t>
  </si>
  <si>
    <t>Edb-installasjon</t>
  </si>
  <si>
    <t>Andre serviceavtaler</t>
  </si>
  <si>
    <t>Revisjonshonorar</t>
  </si>
  <si>
    <t>Konsulentutgifter</t>
  </si>
  <si>
    <t>Aviser/litteratur</t>
  </si>
  <si>
    <t>Telefonutgifter</t>
  </si>
  <si>
    <t>Porto</t>
  </si>
  <si>
    <t>Bankgebyr</t>
  </si>
  <si>
    <t>Drift biler</t>
  </si>
  <si>
    <t>Drift maskiner/båter</t>
  </si>
  <si>
    <t>Reise/diett ikke oppg.pl</t>
  </si>
  <si>
    <t>Bilgodtgjørelse</t>
  </si>
  <si>
    <t>Hotell etter regning</t>
  </si>
  <si>
    <t>Besp. etter regning</t>
  </si>
  <si>
    <t>Reisekostn., taxi m.v</t>
  </si>
  <si>
    <t>Annonser</t>
  </si>
  <si>
    <t>Representasjon</t>
  </si>
  <si>
    <t>Markedsføring</t>
  </si>
  <si>
    <t>Kontingenter</t>
  </si>
  <si>
    <t>Gaver</t>
  </si>
  <si>
    <t>Forsikringer</t>
  </si>
  <si>
    <t>Styremøter</t>
  </si>
  <si>
    <t>Øvrige møter</t>
  </si>
  <si>
    <t>Maskiner/inventar</t>
  </si>
  <si>
    <t>Flytende materiell</t>
  </si>
  <si>
    <t>Biler</t>
  </si>
  <si>
    <t>Bygninger</t>
  </si>
  <si>
    <t>Sikkerhet ISPS</t>
  </si>
  <si>
    <t>Kaier</t>
  </si>
  <si>
    <t>Kjøleanlegg</t>
  </si>
  <si>
    <t>Arealer</t>
  </si>
  <si>
    <t>Tap på fordringer</t>
  </si>
  <si>
    <t>Kraner etc.</t>
  </si>
  <si>
    <t>Terminal/Grøntanl/kjøleplugger</t>
  </si>
  <si>
    <t>Kommunikasjonsutstyr</t>
  </si>
  <si>
    <t>Eiendomsskatt</t>
  </si>
  <si>
    <t>Service/vedl.avtaler (edb)</t>
  </si>
  <si>
    <t>Tot. driftsutgifter</t>
  </si>
  <si>
    <t>Trekk velferdskasse</t>
  </si>
  <si>
    <t>Rep./vedl.hold bygning</t>
  </si>
  <si>
    <t>Drivstoff kran</t>
  </si>
  <si>
    <t>Prognose</t>
  </si>
  <si>
    <t>Leie av fast eiendom</t>
  </si>
  <si>
    <t>Leasing av biler/maskiner</t>
  </si>
  <si>
    <t>Bytteavtale med DK</t>
  </si>
  <si>
    <t>Kjøp kai og varevederlag</t>
  </si>
  <si>
    <t>Kontorrekvisita</t>
  </si>
  <si>
    <t>Landstrøm</t>
  </si>
  <si>
    <t>Budsjett 2021</t>
  </si>
  <si>
    <t>Fartøy/skip</t>
  </si>
  <si>
    <t>ok</t>
  </si>
  <si>
    <t>Egne</t>
  </si>
  <si>
    <t>korr. notater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</si>
</sst>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(W1)"/>
      <family val="1"/>
    </font>
    <font>
      <b/>
      <sz val="10"/>
      <name val="Arial"/>
      <family val="2"/>
    </font>
    <font>
      <sz val="12"/>
      <color indexed="17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Times New (W1)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/>
    <xf numFmtId="14" fontId="2" fillId="0" borderId="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64" fontId="6" fillId="0" borderId="1" xfId="0" applyNumberFormat="1" applyFont="1" applyBorder="1"/>
    <xf numFmtId="3" fontId="7" fillId="0" borderId="0" xfId="0" applyNumberFormat="1" applyFont="1" applyFill="1"/>
    <xf numFmtId="3" fontId="7" fillId="0" borderId="0" xfId="0" applyNumberFormat="1" applyFont="1"/>
    <xf numFmtId="3" fontId="6" fillId="0" borderId="0" xfId="0" applyNumberFormat="1" applyFont="1"/>
    <xf numFmtId="3" fontId="6" fillId="0" borderId="1" xfId="0" applyNumberFormat="1" applyFont="1" applyBorder="1"/>
    <xf numFmtId="3" fontId="7" fillId="0" borderId="0" xfId="0" applyNumberFormat="1" applyFont="1"/>
    <xf numFmtId="3" fontId="2" fillId="0" borderId="0" xfId="0" applyNumberFormat="1" applyFont="1"/>
    <xf numFmtId="3" fontId="2" fillId="0" borderId="1" xfId="0" applyNumberFormat="1" applyFont="1" applyBorder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164" fontId="6" fillId="0" borderId="0" xfId="0" applyNumberFormat="1" applyFont="1" applyBorder="1"/>
    <xf numFmtId="1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0" fillId="0" borderId="0" xfId="0" applyFont="1"/>
    <xf numFmtId="3" fontId="0" fillId="0" borderId="0" xfId="0" applyNumberFormat="1" applyFont="1"/>
    <xf numFmtId="3" fontId="0" fillId="0" borderId="2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3" fontId="2" fillId="2" borderId="0" xfId="0" applyNumberFormat="1" applyFont="1" applyFill="1"/>
    <xf numFmtId="3" fontId="2" fillId="2" borderId="0" xfId="0" applyNumberFormat="1" applyFont="1" applyFill="1" applyBorder="1"/>
    <xf numFmtId="3" fontId="6" fillId="2" borderId="0" xfId="0" applyNumberFormat="1" applyFont="1" applyFill="1"/>
    <xf numFmtId="164" fontId="6" fillId="2" borderId="0" xfId="0" applyNumberFormat="1" applyFont="1" applyFill="1"/>
    <xf numFmtId="3" fontId="2" fillId="0" borderId="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BEKE\Budsjett%202020\Koronarapportering%202020\Alternativt%20Case%20jf%20styrem&#248;te%2018.05\Kostnadsbudsjettet%20inkl.%20scenaro%20og%20prognos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7">
          <cell r="F7">
            <v>116102</v>
          </cell>
        </row>
        <row r="13">
          <cell r="F13">
            <v>11000000</v>
          </cell>
        </row>
        <row r="14">
          <cell r="F14">
            <v>1500000</v>
          </cell>
        </row>
        <row r="15">
          <cell r="F15">
            <v>653208.64</v>
          </cell>
        </row>
        <row r="16">
          <cell r="F16">
            <v>-200000</v>
          </cell>
        </row>
        <row r="17">
          <cell r="F17">
            <v>440000</v>
          </cell>
        </row>
        <row r="18">
          <cell r="F18">
            <v>1850000</v>
          </cell>
        </row>
        <row r="19">
          <cell r="F19">
            <v>230000</v>
          </cell>
        </row>
        <row r="20">
          <cell r="F20">
            <v>2000000</v>
          </cell>
        </row>
        <row r="21">
          <cell r="F21">
            <v>20000</v>
          </cell>
        </row>
        <row r="22">
          <cell r="F22">
            <v>100000</v>
          </cell>
        </row>
        <row r="23">
          <cell r="F23">
            <v>50000</v>
          </cell>
        </row>
        <row r="24">
          <cell r="F24">
            <v>150000</v>
          </cell>
        </row>
        <row r="25">
          <cell r="F25">
            <v>60000</v>
          </cell>
        </row>
        <row r="26">
          <cell r="F26">
            <v>60000</v>
          </cell>
        </row>
        <row r="27">
          <cell r="F27">
            <v>0</v>
          </cell>
        </row>
        <row r="33">
          <cell r="F33">
            <v>15000</v>
          </cell>
        </row>
        <row r="34">
          <cell r="F34">
            <v>50000</v>
          </cell>
        </row>
        <row r="35">
          <cell r="F35">
            <v>0</v>
          </cell>
        </row>
        <row r="36">
          <cell r="F36">
            <v>1060000</v>
          </cell>
        </row>
        <row r="37">
          <cell r="F37">
            <v>300000</v>
          </cell>
        </row>
        <row r="38">
          <cell r="F38">
            <v>800000</v>
          </cell>
        </row>
        <row r="39">
          <cell r="F39">
            <v>200000</v>
          </cell>
        </row>
        <row r="40">
          <cell r="F40">
            <v>50000</v>
          </cell>
        </row>
        <row r="41">
          <cell r="F41">
            <v>69000</v>
          </cell>
        </row>
        <row r="42">
          <cell r="F42">
            <v>100550</v>
          </cell>
        </row>
        <row r="43">
          <cell r="F43">
            <v>660000</v>
          </cell>
        </row>
        <row r="44">
          <cell r="F44">
            <v>100000</v>
          </cell>
        </row>
        <row r="45">
          <cell r="F45">
            <v>700000</v>
          </cell>
        </row>
        <row r="46">
          <cell r="F46">
            <v>50000</v>
          </cell>
        </row>
        <row r="47">
          <cell r="F47">
            <v>150000</v>
          </cell>
        </row>
        <row r="48">
          <cell r="F48">
            <v>10000</v>
          </cell>
        </row>
        <row r="49">
          <cell r="F49">
            <v>50000</v>
          </cell>
        </row>
        <row r="50">
          <cell r="F50">
            <v>200000</v>
          </cell>
        </row>
        <row r="51">
          <cell r="F51">
            <v>80000</v>
          </cell>
        </row>
        <row r="58">
          <cell r="F58">
            <v>90000</v>
          </cell>
        </row>
        <row r="59">
          <cell r="F59">
            <v>2000000</v>
          </cell>
        </row>
        <row r="60">
          <cell r="F60">
            <v>400000</v>
          </cell>
        </row>
        <row r="61">
          <cell r="F61">
            <v>2000000</v>
          </cell>
        </row>
        <row r="62">
          <cell r="F62">
            <v>1100000</v>
          </cell>
        </row>
        <row r="63">
          <cell r="F63">
            <v>25000</v>
          </cell>
        </row>
        <row r="64">
          <cell r="F64">
            <v>3000000</v>
          </cell>
        </row>
        <row r="65">
          <cell r="F65">
            <v>100000</v>
          </cell>
        </row>
        <row r="66">
          <cell r="F66">
            <v>50000</v>
          </cell>
        </row>
        <row r="67">
          <cell r="F67">
            <v>800000</v>
          </cell>
        </row>
        <row r="68">
          <cell r="F68">
            <v>300000</v>
          </cell>
        </row>
        <row r="69">
          <cell r="F69">
            <v>150000</v>
          </cell>
        </row>
        <row r="70">
          <cell r="F70">
            <v>1500000</v>
          </cell>
        </row>
        <row r="71">
          <cell r="F71">
            <v>11000000</v>
          </cell>
        </row>
        <row r="72">
          <cell r="F72">
            <v>60000</v>
          </cell>
        </row>
        <row r="73">
          <cell r="F73">
            <v>140000</v>
          </cell>
        </row>
        <row r="74">
          <cell r="F74">
            <v>200000</v>
          </cell>
        </row>
        <row r="75">
          <cell r="F75">
            <v>30000</v>
          </cell>
        </row>
        <row r="76">
          <cell r="F76">
            <v>30000</v>
          </cell>
        </row>
        <row r="77">
          <cell r="F77">
            <v>600000</v>
          </cell>
        </row>
        <row r="78">
          <cell r="F78">
            <v>30000</v>
          </cell>
        </row>
        <row r="79">
          <cell r="F79">
            <v>100000</v>
          </cell>
        </row>
        <row r="80">
          <cell r="F80">
            <v>20000</v>
          </cell>
        </row>
        <row r="81">
          <cell r="F81">
            <v>40000</v>
          </cell>
        </row>
        <row r="82">
          <cell r="F82">
            <v>200000</v>
          </cell>
        </row>
        <row r="83">
          <cell r="F83">
            <v>200000</v>
          </cell>
        </row>
        <row r="84">
          <cell r="F84">
            <v>100000</v>
          </cell>
        </row>
        <row r="85">
          <cell r="F85">
            <v>200000</v>
          </cell>
        </row>
        <row r="86">
          <cell r="F86">
            <v>270000</v>
          </cell>
        </row>
        <row r="87">
          <cell r="F87">
            <v>800000</v>
          </cell>
        </row>
        <row r="88">
          <cell r="F88">
            <v>500000</v>
          </cell>
        </row>
        <row r="89">
          <cell r="F89">
            <v>60000</v>
          </cell>
        </row>
        <row r="90">
          <cell r="F90">
            <v>600000</v>
          </cell>
        </row>
        <row r="91">
          <cell r="F91">
            <v>20000</v>
          </cell>
        </row>
        <row r="92">
          <cell r="F92">
            <v>50000</v>
          </cell>
        </row>
        <row r="101">
          <cell r="F101">
            <v>182952</v>
          </cell>
        </row>
        <row r="102">
          <cell r="F102">
            <v>0</v>
          </cell>
        </row>
        <row r="103">
          <cell r="F103">
            <v>103778</v>
          </cell>
        </row>
        <row r="104">
          <cell r="F104">
            <v>1500000</v>
          </cell>
        </row>
        <row r="105">
          <cell r="F105">
            <v>1376076</v>
          </cell>
        </row>
        <row r="106">
          <cell r="F106">
            <v>0</v>
          </cell>
        </row>
        <row r="107">
          <cell r="F107">
            <v>1414476</v>
          </cell>
        </row>
        <row r="109">
          <cell r="F109">
            <v>1220760</v>
          </cell>
        </row>
        <row r="110">
          <cell r="F110">
            <v>688608</v>
          </cell>
        </row>
        <row r="111">
          <cell r="F111">
            <v>3074472</v>
          </cell>
        </row>
        <row r="112">
          <cell r="F112">
            <v>724680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7"/>
  <sheetViews>
    <sheetView tabSelected="1" zoomScale="160" zoomScaleNormal="160" workbookViewId="0" topLeftCell="A99">
      <selection activeCell="G109" sqref="G109"/>
    </sheetView>
  </sheetViews>
  <sheetFormatPr defaultColWidth="11.421875" defaultRowHeight="12.75"/>
  <cols>
    <col min="1" max="1" width="6.28125" style="0" customWidth="1"/>
    <col min="2" max="2" width="26.00390625" style="0" customWidth="1"/>
    <col min="3" max="4" width="11.57421875" style="6" customWidth="1"/>
    <col min="5" max="5" width="11.57421875" style="6" bestFit="1" customWidth="1"/>
    <col min="6" max="7" width="14.421875" style="7" bestFit="1" customWidth="1"/>
  </cols>
  <sheetData>
    <row r="1" ht="12.75">
      <c r="B1" s="1" t="s">
        <v>5</v>
      </c>
    </row>
    <row r="2" ht="12.75">
      <c r="B2" s="1" t="s">
        <v>92</v>
      </c>
    </row>
    <row r="3" ht="12.75">
      <c r="B3" s="2"/>
    </row>
    <row r="4" ht="12.75">
      <c r="B4" s="1" t="s">
        <v>2</v>
      </c>
    </row>
    <row r="5" spans="2:7" ht="12.75">
      <c r="B5" s="2"/>
      <c r="C5" s="3" t="s">
        <v>1</v>
      </c>
      <c r="D5" s="3" t="s">
        <v>1</v>
      </c>
      <c r="E5" s="3" t="s">
        <v>85</v>
      </c>
      <c r="F5" s="8" t="s">
        <v>0</v>
      </c>
      <c r="G5" s="8" t="s">
        <v>0</v>
      </c>
    </row>
    <row r="6" spans="2:7" ht="12.75">
      <c r="B6" s="2"/>
      <c r="C6" s="12">
        <v>43708</v>
      </c>
      <c r="D6" s="12">
        <v>44074</v>
      </c>
      <c r="E6" s="25">
        <v>2020</v>
      </c>
      <c r="F6" s="9">
        <v>2020</v>
      </c>
      <c r="G6" s="9">
        <v>2021</v>
      </c>
    </row>
    <row r="7" spans="1:7" ht="12.75">
      <c r="A7">
        <v>4010</v>
      </c>
      <c r="B7" s="2" t="s">
        <v>89</v>
      </c>
      <c r="C7" s="29">
        <v>89241</v>
      </c>
      <c r="D7" s="29">
        <v>58051</v>
      </c>
      <c r="E7" s="29">
        <f>'[1]Ark1'!$F$7</f>
        <v>116102</v>
      </c>
      <c r="F7" s="32">
        <v>150000</v>
      </c>
      <c r="G7" s="32">
        <v>150000</v>
      </c>
    </row>
    <row r="8" spans="2:7" ht="12.75">
      <c r="B8" s="2"/>
      <c r="C8" s="28">
        <f aca="true" t="shared" si="0" ref="C8">C7</f>
        <v>89241</v>
      </c>
      <c r="D8" s="28">
        <f aca="true" t="shared" si="1" ref="D8:F8">D7</f>
        <v>58051</v>
      </c>
      <c r="E8" s="28">
        <f t="shared" si="1"/>
        <v>116102</v>
      </c>
      <c r="F8" s="17">
        <f t="shared" si="1"/>
        <v>150000</v>
      </c>
      <c r="G8" s="17">
        <f aca="true" t="shared" si="2" ref="G8">G7</f>
        <v>150000</v>
      </c>
    </row>
    <row r="9" spans="2:7" ht="12.75">
      <c r="B9" s="2"/>
      <c r="C9" s="28"/>
      <c r="D9" s="28"/>
      <c r="E9" s="28"/>
      <c r="F9" s="17"/>
      <c r="G9" s="17"/>
    </row>
    <row r="10" ht="12.75">
      <c r="B10" s="1"/>
    </row>
    <row r="11" spans="2:7" ht="12.75">
      <c r="B11" s="2"/>
      <c r="C11" s="3" t="s">
        <v>1</v>
      </c>
      <c r="D11" s="3" t="s">
        <v>1</v>
      </c>
      <c r="E11" s="3" t="s">
        <v>85</v>
      </c>
      <c r="F11" s="8" t="s">
        <v>0</v>
      </c>
      <c r="G11" s="8" t="s">
        <v>0</v>
      </c>
    </row>
    <row r="12" spans="2:7" ht="12.75">
      <c r="B12" s="2"/>
      <c r="C12" s="12">
        <v>43708</v>
      </c>
      <c r="D12" s="12">
        <v>44074</v>
      </c>
      <c r="E12" s="25">
        <v>2020</v>
      </c>
      <c r="F12" s="9">
        <v>2020</v>
      </c>
      <c r="G12" s="9">
        <v>2021</v>
      </c>
    </row>
    <row r="13" spans="1:7" ht="12.75">
      <c r="A13" s="5">
        <v>5010</v>
      </c>
      <c r="B13" s="2" t="s">
        <v>12</v>
      </c>
      <c r="C13" s="20">
        <v>6826324.47</v>
      </c>
      <c r="D13" s="20">
        <v>6712368.11</v>
      </c>
      <c r="E13" s="20">
        <f>'[1]Ark1'!$F$13</f>
        <v>11000000</v>
      </c>
      <c r="F13" s="10">
        <v>11900000</v>
      </c>
      <c r="G13" s="10">
        <v>12000000</v>
      </c>
    </row>
    <row r="14" spans="1:7" ht="12.75">
      <c r="A14" s="5">
        <v>5011</v>
      </c>
      <c r="B14" s="2" t="s">
        <v>13</v>
      </c>
      <c r="C14" s="20">
        <v>962837.24</v>
      </c>
      <c r="D14" s="20">
        <v>912345.14</v>
      </c>
      <c r="E14" s="20">
        <f>'[1]Ark1'!$F$14</f>
        <v>1500000</v>
      </c>
      <c r="F14" s="10">
        <v>1600000</v>
      </c>
      <c r="G14" s="10">
        <v>1700000</v>
      </c>
    </row>
    <row r="15" spans="1:7" ht="12.75">
      <c r="A15" s="5">
        <v>5020</v>
      </c>
      <c r="B15" s="2" t="s">
        <v>14</v>
      </c>
      <c r="C15" s="20">
        <v>679749.2</v>
      </c>
      <c r="D15" s="20">
        <v>407088.53</v>
      </c>
      <c r="E15" s="20">
        <f>'[1]Ark1'!$F$15</f>
        <v>653208.64</v>
      </c>
      <c r="F15" s="10">
        <v>1200000</v>
      </c>
      <c r="G15" s="10">
        <v>900000</v>
      </c>
    </row>
    <row r="16" spans="1:7" ht="12.75">
      <c r="A16" s="5">
        <v>5190</v>
      </c>
      <c r="B16" s="2" t="s">
        <v>15</v>
      </c>
      <c r="C16" s="20">
        <v>-381957</v>
      </c>
      <c r="D16" s="20">
        <v>-257537</v>
      </c>
      <c r="E16" s="20">
        <f>'[1]Ark1'!$F$16</f>
        <v>-200000</v>
      </c>
      <c r="F16" s="11">
        <v>0</v>
      </c>
      <c r="G16" s="11">
        <v>0</v>
      </c>
    </row>
    <row r="17" spans="1:7" ht="12.75">
      <c r="A17" s="5">
        <v>5390</v>
      </c>
      <c r="B17" s="2" t="s">
        <v>16</v>
      </c>
      <c r="C17" s="20">
        <v>0</v>
      </c>
      <c r="D17" s="20">
        <v>0</v>
      </c>
      <c r="E17" s="20">
        <f>'[1]Ark1'!$F$17</f>
        <v>440000</v>
      </c>
      <c r="F17" s="10">
        <v>440000</v>
      </c>
      <c r="G17" s="10">
        <v>450000</v>
      </c>
    </row>
    <row r="18" spans="1:8" ht="12.75">
      <c r="A18" s="5">
        <v>5410</v>
      </c>
      <c r="B18" s="2" t="s">
        <v>17</v>
      </c>
      <c r="C18" s="20">
        <v>1150628.42</v>
      </c>
      <c r="D18" s="20">
        <v>1112382.28</v>
      </c>
      <c r="E18" s="20">
        <f>'[1]Ark1'!$F$18</f>
        <v>1850000</v>
      </c>
      <c r="F18" s="10">
        <v>1900000</v>
      </c>
      <c r="G18" s="10">
        <v>2000000</v>
      </c>
      <c r="H18" s="26"/>
    </row>
    <row r="19" spans="1:8" ht="12.75">
      <c r="A19" s="5">
        <v>5411</v>
      </c>
      <c r="B19" s="2" t="s">
        <v>18</v>
      </c>
      <c r="C19" s="20">
        <v>135760.21</v>
      </c>
      <c r="D19" s="20">
        <v>128641.15</v>
      </c>
      <c r="E19" s="20">
        <f>'[1]Ark1'!$F$19</f>
        <v>230000</v>
      </c>
      <c r="F19" s="10">
        <v>250000</v>
      </c>
      <c r="G19" s="10">
        <v>250000</v>
      </c>
      <c r="H19" s="20"/>
    </row>
    <row r="20" spans="1:8" ht="12.75">
      <c r="A20" s="5">
        <v>5420</v>
      </c>
      <c r="B20" s="2" t="s">
        <v>19</v>
      </c>
      <c r="C20" s="20">
        <v>923283.64</v>
      </c>
      <c r="D20" s="20">
        <v>932133</v>
      </c>
      <c r="E20" s="20">
        <f>'[1]Ark1'!$F$20</f>
        <v>2000000</v>
      </c>
      <c r="F20" s="10">
        <f>2000000+1000000</f>
        <v>3000000</v>
      </c>
      <c r="G20" s="10">
        <f>2000000+1000000</f>
        <v>3000000</v>
      </c>
      <c r="H20" s="26"/>
    </row>
    <row r="21" spans="1:7" ht="12.75">
      <c r="A21" s="5">
        <v>5440</v>
      </c>
      <c r="B21" s="2" t="s">
        <v>20</v>
      </c>
      <c r="C21" s="20">
        <v>13034.33</v>
      </c>
      <c r="D21" s="20">
        <v>14723.29</v>
      </c>
      <c r="E21" s="20">
        <f>'[1]Ark1'!$F$21</f>
        <v>20000</v>
      </c>
      <c r="F21" s="10">
        <v>20000</v>
      </c>
      <c r="G21" s="10">
        <v>20000</v>
      </c>
    </row>
    <row r="22" spans="1:7" ht="12.75">
      <c r="A22" s="5">
        <v>5710</v>
      </c>
      <c r="B22" s="2" t="s">
        <v>21</v>
      </c>
      <c r="C22" s="20">
        <v>65878</v>
      </c>
      <c r="D22" s="20">
        <v>44868.8</v>
      </c>
      <c r="E22" s="20">
        <f>'[1]Ark1'!$F$22</f>
        <v>100000</v>
      </c>
      <c r="F22" s="10">
        <v>225000</v>
      </c>
      <c r="G22" s="10">
        <v>200000</v>
      </c>
    </row>
    <row r="23" spans="1:7" ht="12.75">
      <c r="A23" s="5">
        <v>5720</v>
      </c>
      <c r="B23" s="2" t="s">
        <v>22</v>
      </c>
      <c r="C23" s="20">
        <v>40057.86</v>
      </c>
      <c r="D23" s="20">
        <v>15296.57</v>
      </c>
      <c r="E23" s="20">
        <f>'[1]Ark1'!$F$23</f>
        <v>50000</v>
      </c>
      <c r="F23" s="10">
        <v>150000</v>
      </c>
      <c r="G23" s="10">
        <v>100000</v>
      </c>
    </row>
    <row r="24" spans="1:7" ht="12.75">
      <c r="A24" s="5">
        <v>5910</v>
      </c>
      <c r="B24" s="2" t="s">
        <v>23</v>
      </c>
      <c r="C24" s="20">
        <v>94277.32</v>
      </c>
      <c r="D24" s="20">
        <v>49565.75</v>
      </c>
      <c r="E24" s="20">
        <f>'[1]Ark1'!$F$24</f>
        <v>150000</v>
      </c>
      <c r="F24" s="10">
        <v>200000</v>
      </c>
      <c r="G24" s="10">
        <v>200000</v>
      </c>
    </row>
    <row r="25" spans="1:7" ht="12.75">
      <c r="A25" s="5">
        <v>5960</v>
      </c>
      <c r="B25" s="2" t="s">
        <v>24</v>
      </c>
      <c r="C25" s="20">
        <v>38431.07</v>
      </c>
      <c r="D25" s="20">
        <v>24762.09</v>
      </c>
      <c r="E25" s="20">
        <f>'[1]Ark1'!$F$25</f>
        <v>60000</v>
      </c>
      <c r="F25" s="10">
        <v>80000</v>
      </c>
      <c r="G25" s="10">
        <v>80000</v>
      </c>
    </row>
    <row r="26" spans="1:7" ht="12.75">
      <c r="A26" s="5">
        <v>5961</v>
      </c>
      <c r="B26" s="2" t="s">
        <v>25</v>
      </c>
      <c r="C26" s="23">
        <v>38996.31</v>
      </c>
      <c r="D26" s="23">
        <v>9091.64</v>
      </c>
      <c r="E26" s="20">
        <f>'[1]Ark1'!$F$26</f>
        <v>60000</v>
      </c>
      <c r="F26" s="24">
        <v>60000</v>
      </c>
      <c r="G26" s="24">
        <v>60000</v>
      </c>
    </row>
    <row r="27" spans="1:7" ht="12.75">
      <c r="A27" s="5">
        <v>5965</v>
      </c>
      <c r="B27" s="2" t="s">
        <v>82</v>
      </c>
      <c r="C27" s="21">
        <v>0</v>
      </c>
      <c r="D27" s="21">
        <v>0</v>
      </c>
      <c r="E27" s="21">
        <f>'[1]Ark1'!$F$27</f>
        <v>0</v>
      </c>
      <c r="F27" s="14">
        <v>0</v>
      </c>
      <c r="G27" s="14">
        <v>0</v>
      </c>
    </row>
    <row r="28" spans="1:7" ht="12.75">
      <c r="A28" s="5"/>
      <c r="B28" s="2"/>
      <c r="C28" s="20">
        <f aca="true" t="shared" si="3" ref="C28">SUM(C13:C27)</f>
        <v>10587301.070000002</v>
      </c>
      <c r="D28" s="20">
        <f aca="true" t="shared" si="4" ref="D28:F28">SUM(D13:D27)</f>
        <v>10105729.350000001</v>
      </c>
      <c r="E28" s="20">
        <f t="shared" si="4"/>
        <v>17913208.64</v>
      </c>
      <c r="F28" s="10">
        <f t="shared" si="4"/>
        <v>21025000</v>
      </c>
      <c r="G28" s="10">
        <f aca="true" t="shared" si="5" ref="G28">SUM(G13:G27)</f>
        <v>20960000</v>
      </c>
    </row>
    <row r="29" spans="1:7" ht="12.75">
      <c r="A29" s="5"/>
      <c r="B29" s="2"/>
      <c r="C29" s="20"/>
      <c r="D29" s="20"/>
      <c r="E29" s="20"/>
      <c r="F29" s="10"/>
      <c r="G29" s="10"/>
    </row>
    <row r="30" spans="1:7" ht="12.75">
      <c r="A30" s="5"/>
      <c r="B30" s="2"/>
      <c r="C30" s="4"/>
      <c r="D30" s="4"/>
      <c r="E30" s="4"/>
      <c r="F30" s="10"/>
      <c r="G30" s="10"/>
    </row>
    <row r="31" spans="2:7" ht="12.75">
      <c r="B31" s="2"/>
      <c r="C31" s="3" t="s">
        <v>1</v>
      </c>
      <c r="D31" s="3" t="s">
        <v>1</v>
      </c>
      <c r="E31" s="3" t="s">
        <v>85</v>
      </c>
      <c r="F31" s="8" t="s">
        <v>0</v>
      </c>
      <c r="G31" s="8" t="s">
        <v>0</v>
      </c>
    </row>
    <row r="32" spans="2:7" ht="12.75">
      <c r="B32" s="2"/>
      <c r="C32" s="12">
        <v>43708</v>
      </c>
      <c r="D32" s="12">
        <v>44074</v>
      </c>
      <c r="E32" s="25">
        <v>2020</v>
      </c>
      <c r="F32" s="9">
        <v>2020</v>
      </c>
      <c r="G32" s="9">
        <v>2021</v>
      </c>
    </row>
    <row r="33" spans="1:7" s="2" customFormat="1" ht="12.75">
      <c r="A33" s="5">
        <v>6000</v>
      </c>
      <c r="B33" s="2" t="s">
        <v>26</v>
      </c>
      <c r="C33" s="22">
        <v>5420</v>
      </c>
      <c r="D33" s="22">
        <v>1500.6</v>
      </c>
      <c r="E33" s="20">
        <f>'[1]Ark1'!$F$33</f>
        <v>15000</v>
      </c>
      <c r="F33" s="13">
        <v>35000</v>
      </c>
      <c r="G33" s="13">
        <v>35000</v>
      </c>
    </row>
    <row r="34" spans="1:8" ht="12.75">
      <c r="A34" s="5">
        <v>6110</v>
      </c>
      <c r="B34" s="2" t="s">
        <v>27</v>
      </c>
      <c r="C34" s="20">
        <v>63184.85</v>
      </c>
      <c r="D34" s="20">
        <v>21049.4</v>
      </c>
      <c r="E34" s="20">
        <f>'[1]Ark1'!$F$34</f>
        <v>50000</v>
      </c>
      <c r="F34" s="10">
        <v>100000</v>
      </c>
      <c r="G34" s="10">
        <v>100000</v>
      </c>
      <c r="H34" s="27"/>
    </row>
    <row r="35" spans="1:7" ht="12.75" hidden="1">
      <c r="A35" s="5">
        <v>6180</v>
      </c>
      <c r="B35" s="2" t="s">
        <v>28</v>
      </c>
      <c r="C35" s="20">
        <v>0</v>
      </c>
      <c r="D35" s="20">
        <v>0</v>
      </c>
      <c r="E35" s="20">
        <f>'[1]Ark1'!$F$35</f>
        <v>0</v>
      </c>
      <c r="F35" s="10">
        <v>0</v>
      </c>
      <c r="G35" s="10">
        <v>0</v>
      </c>
    </row>
    <row r="36" spans="1:7" ht="12.75">
      <c r="A36" s="5">
        <v>6220</v>
      </c>
      <c r="B36" s="2" t="s">
        <v>29</v>
      </c>
      <c r="C36" s="20">
        <v>690568</v>
      </c>
      <c r="D36" s="20">
        <v>700305</v>
      </c>
      <c r="E36" s="20">
        <f>'[1]Ark1'!$F$36</f>
        <v>1060000</v>
      </c>
      <c r="F36" s="10">
        <v>1060000</v>
      </c>
      <c r="G36" s="10">
        <v>1090000</v>
      </c>
    </row>
    <row r="37" spans="1:7" ht="12.75">
      <c r="A37" s="5">
        <v>6230</v>
      </c>
      <c r="B37" s="2" t="s">
        <v>30</v>
      </c>
      <c r="C37" s="20">
        <v>425809</v>
      </c>
      <c r="D37" s="20">
        <v>201578.26</v>
      </c>
      <c r="E37" s="20">
        <f>'[1]Ark1'!$F$37</f>
        <v>300000</v>
      </c>
      <c r="F37" s="10">
        <v>900000</v>
      </c>
      <c r="G37" s="10">
        <v>2500000</v>
      </c>
    </row>
    <row r="38" spans="1:7" ht="12.75">
      <c r="A38" s="5">
        <v>6250</v>
      </c>
      <c r="B38" s="2" t="s">
        <v>31</v>
      </c>
      <c r="C38" s="23">
        <v>629547.56</v>
      </c>
      <c r="D38" s="23">
        <v>521044.67</v>
      </c>
      <c r="E38" s="20">
        <f>'[1]Ark1'!$F$38</f>
        <v>800000</v>
      </c>
      <c r="F38" s="10">
        <v>1100000</v>
      </c>
      <c r="G38" s="10">
        <v>900000</v>
      </c>
    </row>
    <row r="39" spans="1:7" ht="12.75">
      <c r="A39" s="5">
        <v>6270</v>
      </c>
      <c r="B39" s="2" t="s">
        <v>32</v>
      </c>
      <c r="C39" s="23">
        <v>121652.1</v>
      </c>
      <c r="D39" s="23">
        <v>157439.12</v>
      </c>
      <c r="E39" s="20">
        <f>'[1]Ark1'!$F$39</f>
        <v>200000</v>
      </c>
      <c r="F39" s="10">
        <v>200000</v>
      </c>
      <c r="G39" s="10">
        <v>200000</v>
      </c>
    </row>
    <row r="40" spans="1:7" ht="12.75">
      <c r="A40" s="5">
        <v>6280</v>
      </c>
      <c r="B40" s="2" t="s">
        <v>33</v>
      </c>
      <c r="C40" s="23">
        <v>-7561.85</v>
      </c>
      <c r="D40" s="23">
        <v>9859.33</v>
      </c>
      <c r="E40" s="20">
        <f>'[1]Ark1'!$F$40</f>
        <v>50000</v>
      </c>
      <c r="F40" s="10">
        <v>100000</v>
      </c>
      <c r="G40" s="10">
        <v>50000</v>
      </c>
    </row>
    <row r="41" spans="1:7" ht="12.75">
      <c r="A41" s="5">
        <v>6300</v>
      </c>
      <c r="B41" s="2" t="s">
        <v>34</v>
      </c>
      <c r="C41" s="23">
        <v>36140.76</v>
      </c>
      <c r="D41" s="23">
        <v>32890.4</v>
      </c>
      <c r="E41" s="20">
        <f>'[1]Ark1'!$F$41</f>
        <v>69000</v>
      </c>
      <c r="F41" s="33">
        <v>65000</v>
      </c>
      <c r="G41" s="33">
        <v>65000</v>
      </c>
    </row>
    <row r="42" spans="1:7" ht="12.75">
      <c r="A42" s="5">
        <v>6310</v>
      </c>
      <c r="B42" s="2" t="s">
        <v>87</v>
      </c>
      <c r="C42" s="23">
        <v>63729</v>
      </c>
      <c r="D42" s="23">
        <v>66049</v>
      </c>
      <c r="E42" s="20">
        <f>'[1]Ark1'!$F$42</f>
        <v>100550</v>
      </c>
      <c r="F42" s="33">
        <v>100000</v>
      </c>
      <c r="G42" s="33">
        <v>100000</v>
      </c>
    </row>
    <row r="43" spans="1:7" ht="12.75">
      <c r="A43" s="5">
        <v>6222</v>
      </c>
      <c r="B43" s="2" t="s">
        <v>86</v>
      </c>
      <c r="C43" s="23">
        <v>455130</v>
      </c>
      <c r="D43" s="23">
        <v>484867</v>
      </c>
      <c r="E43" s="20">
        <f>'[1]Ark1'!$F$43</f>
        <v>660000</v>
      </c>
      <c r="F43" s="33">
        <v>630000</v>
      </c>
      <c r="G43" s="33">
        <v>670000</v>
      </c>
    </row>
    <row r="44" spans="1:7" ht="12.75">
      <c r="A44" s="5">
        <v>6410</v>
      </c>
      <c r="B44" s="2" t="s">
        <v>35</v>
      </c>
      <c r="C44" s="23">
        <v>29224.38</v>
      </c>
      <c r="D44" s="23">
        <v>61307.56</v>
      </c>
      <c r="E44" s="20">
        <f>'[1]Ark1'!$F$44</f>
        <v>100000</v>
      </c>
      <c r="F44" s="10">
        <v>100000</v>
      </c>
      <c r="G44" s="10">
        <v>100000</v>
      </c>
    </row>
    <row r="45" spans="1:7" ht="12.75">
      <c r="A45" s="5">
        <v>6420</v>
      </c>
      <c r="B45" s="2" t="s">
        <v>36</v>
      </c>
      <c r="C45" s="23">
        <v>0</v>
      </c>
      <c r="D45" s="23">
        <v>0</v>
      </c>
      <c r="E45" s="20">
        <f>'[1]Ark1'!$F$45</f>
        <v>700000</v>
      </c>
      <c r="F45" s="10">
        <v>700000</v>
      </c>
      <c r="G45" s="10">
        <v>400000</v>
      </c>
    </row>
    <row r="46" spans="1:7" ht="12.75">
      <c r="A46" s="5">
        <v>6450</v>
      </c>
      <c r="B46" s="2" t="s">
        <v>37</v>
      </c>
      <c r="C46" s="23">
        <v>35305.95</v>
      </c>
      <c r="D46" s="23">
        <v>25661.04</v>
      </c>
      <c r="E46" s="20">
        <f>'[1]Ark1'!$F$46</f>
        <v>50000</v>
      </c>
      <c r="F46" s="10">
        <v>100000</v>
      </c>
      <c r="G46" s="10">
        <v>50000</v>
      </c>
    </row>
    <row r="47" spans="1:7" ht="17.25" customHeight="1">
      <c r="A47" s="5">
        <v>6451</v>
      </c>
      <c r="B47" s="2" t="s">
        <v>38</v>
      </c>
      <c r="C47" s="23">
        <v>129629.65</v>
      </c>
      <c r="D47" s="23">
        <v>92153.84</v>
      </c>
      <c r="E47" s="20">
        <f>'[1]Ark1'!$F$47</f>
        <v>150000</v>
      </c>
      <c r="F47" s="10">
        <v>150000</v>
      </c>
      <c r="G47" s="10">
        <v>150000</v>
      </c>
    </row>
    <row r="48" spans="1:7" ht="17.25" customHeight="1">
      <c r="A48" s="5">
        <v>6452</v>
      </c>
      <c r="B48" s="2" t="s">
        <v>78</v>
      </c>
      <c r="C48" s="20">
        <v>6210.2</v>
      </c>
      <c r="D48" s="20">
        <v>2080</v>
      </c>
      <c r="E48" s="20">
        <f>'[1]Ark1'!$F$48</f>
        <v>10000</v>
      </c>
      <c r="F48" s="10">
        <v>20000</v>
      </c>
      <c r="G48" s="10">
        <v>20000</v>
      </c>
    </row>
    <row r="49" spans="1:7" ht="12.75">
      <c r="A49" s="5">
        <v>6454</v>
      </c>
      <c r="B49" s="2" t="s">
        <v>39</v>
      </c>
      <c r="C49" s="20">
        <v>39277.88</v>
      </c>
      <c r="D49" s="20">
        <v>24613</v>
      </c>
      <c r="E49" s="20">
        <f>'[1]Ark1'!$F$49</f>
        <v>50000</v>
      </c>
      <c r="F49" s="10">
        <v>50000</v>
      </c>
      <c r="G49" s="10">
        <v>50000</v>
      </c>
    </row>
    <row r="50" spans="1:7" ht="12.75">
      <c r="A50" s="5">
        <v>6455</v>
      </c>
      <c r="B50" s="2" t="s">
        <v>40</v>
      </c>
      <c r="C50" s="23">
        <v>132596.37</v>
      </c>
      <c r="D50" s="23">
        <v>43028.41</v>
      </c>
      <c r="E50" s="20">
        <f>'[1]Ark1'!$F$50</f>
        <v>200000</v>
      </c>
      <c r="F50" s="10">
        <v>200000</v>
      </c>
      <c r="G50" s="10">
        <v>200000</v>
      </c>
    </row>
    <row r="51" spans="1:7" ht="12.75">
      <c r="A51" s="5">
        <v>6461</v>
      </c>
      <c r="B51" s="2" t="s">
        <v>6</v>
      </c>
      <c r="C51" s="21">
        <v>9176.99</v>
      </c>
      <c r="D51" s="21">
        <v>52469.89</v>
      </c>
      <c r="E51" s="21">
        <f>'[1]Ark1'!$F$51</f>
        <v>80000</v>
      </c>
      <c r="F51" s="14">
        <v>50000</v>
      </c>
      <c r="G51" s="14">
        <v>50000</v>
      </c>
    </row>
    <row r="52" spans="1:7" ht="12.75">
      <c r="A52" s="5"/>
      <c r="B52" s="2" t="s">
        <v>3</v>
      </c>
      <c r="C52" s="20">
        <f>SUM(C33:C51)</f>
        <v>2865040.8400000003</v>
      </c>
      <c r="D52" s="20">
        <f>SUM(D33:D51)</f>
        <v>2497896.52</v>
      </c>
      <c r="E52" s="20">
        <f>SUM(E33:E51)</f>
        <v>4644550</v>
      </c>
      <c r="F52" s="15">
        <f>SUM(F33:F51)</f>
        <v>5660000</v>
      </c>
      <c r="G52" s="15">
        <f>SUM(G33:G51)</f>
        <v>6730000</v>
      </c>
    </row>
    <row r="53" spans="1:2" ht="12.75">
      <c r="A53" s="5"/>
      <c r="B53" s="2"/>
    </row>
    <row r="54" spans="1:2" ht="12.75">
      <c r="A54" s="5"/>
      <c r="B54" s="2"/>
    </row>
    <row r="55" spans="2:7" ht="12.75">
      <c r="B55" s="2"/>
      <c r="C55" s="3" t="s">
        <v>1</v>
      </c>
      <c r="D55" s="3" t="s">
        <v>1</v>
      </c>
      <c r="E55" s="3" t="s">
        <v>85</v>
      </c>
      <c r="F55" s="8" t="s">
        <v>0</v>
      </c>
      <c r="G55" s="8" t="s">
        <v>0</v>
      </c>
    </row>
    <row r="56" spans="2:7" ht="12.75">
      <c r="B56" s="2"/>
      <c r="C56" s="12">
        <v>43708</v>
      </c>
      <c r="D56" s="12">
        <v>44074</v>
      </c>
      <c r="E56" s="25">
        <v>2020</v>
      </c>
      <c r="F56" s="9">
        <v>2020</v>
      </c>
      <c r="G56" s="9">
        <v>2021</v>
      </c>
    </row>
    <row r="57" spans="2:7" ht="12.75">
      <c r="B57" s="2" t="s">
        <v>4</v>
      </c>
      <c r="C57" s="22">
        <f>C52</f>
        <v>2865040.8400000003</v>
      </c>
      <c r="D57" s="22">
        <f>D52</f>
        <v>2497896.52</v>
      </c>
      <c r="E57" s="23">
        <f>E52</f>
        <v>4644550</v>
      </c>
      <c r="F57" s="13">
        <f aca="true" t="shared" si="6" ref="F57:G57">F52</f>
        <v>5660000</v>
      </c>
      <c r="G57" s="13">
        <f t="shared" si="6"/>
        <v>6730000</v>
      </c>
    </row>
    <row r="58" spans="1:9" ht="12.75">
      <c r="A58" s="5">
        <v>6480</v>
      </c>
      <c r="B58" s="2" t="s">
        <v>41</v>
      </c>
      <c r="C58" s="20">
        <v>59530.09</v>
      </c>
      <c r="D58" s="20">
        <v>38052.42</v>
      </c>
      <c r="E58" s="23">
        <f>'[1]Ark1'!$F$58</f>
        <v>90000</v>
      </c>
      <c r="F58" s="10">
        <v>100000</v>
      </c>
      <c r="G58" s="10">
        <v>100000</v>
      </c>
      <c r="I58" s="26"/>
    </row>
    <row r="59" spans="1:7" ht="12.75">
      <c r="A59" s="5">
        <v>6501</v>
      </c>
      <c r="B59" s="2" t="s">
        <v>83</v>
      </c>
      <c r="C59" s="20">
        <v>4523632.51</v>
      </c>
      <c r="D59" s="20">
        <v>848296.61</v>
      </c>
      <c r="E59" s="23">
        <f>'[1]Ark1'!$F$59</f>
        <v>2000000</v>
      </c>
      <c r="F59" s="10">
        <v>3600000</v>
      </c>
      <c r="G59" s="10">
        <v>2000000</v>
      </c>
    </row>
    <row r="60" spans="1:7" ht="12.75">
      <c r="A60" s="5">
        <v>6502</v>
      </c>
      <c r="B60" s="2" t="s">
        <v>7</v>
      </c>
      <c r="C60" s="20">
        <v>317404.38</v>
      </c>
      <c r="D60" s="20">
        <v>165044.82</v>
      </c>
      <c r="E60" s="23">
        <f>'[1]Ark1'!$F$60</f>
        <v>400000</v>
      </c>
      <c r="F60" s="10">
        <v>400000</v>
      </c>
      <c r="G60" s="10">
        <v>400000</v>
      </c>
    </row>
    <row r="61" spans="1:7" ht="12.75">
      <c r="A61" s="5">
        <v>6503</v>
      </c>
      <c r="B61" s="2" t="s">
        <v>8</v>
      </c>
      <c r="C61" s="20">
        <v>1276795.46</v>
      </c>
      <c r="D61" s="20">
        <v>1532855.8</v>
      </c>
      <c r="E61" s="23">
        <f>'[1]Ark1'!$F$61</f>
        <v>2000000</v>
      </c>
      <c r="F61" s="10">
        <v>1000000</v>
      </c>
      <c r="G61" s="10">
        <v>1000000</v>
      </c>
    </row>
    <row r="62" spans="1:7" ht="12.75">
      <c r="A62" s="5">
        <v>6504</v>
      </c>
      <c r="B62" s="2" t="s">
        <v>9</v>
      </c>
      <c r="C62" s="20">
        <v>696886.26</v>
      </c>
      <c r="D62" s="20">
        <v>959690.65</v>
      </c>
      <c r="E62" s="23">
        <f>'[1]Ark1'!$F$62</f>
        <v>1100000</v>
      </c>
      <c r="F62" s="10">
        <v>1100000</v>
      </c>
      <c r="G62" s="10">
        <v>1600000</v>
      </c>
    </row>
    <row r="63" spans="1:7" ht="15.75" customHeight="1">
      <c r="A63" s="5">
        <v>6505</v>
      </c>
      <c r="B63" s="2" t="s">
        <v>11</v>
      </c>
      <c r="C63" s="20">
        <v>22200</v>
      </c>
      <c r="D63" s="20">
        <v>916</v>
      </c>
      <c r="E63" s="23">
        <f>'[1]Ark1'!$F$63</f>
        <v>25000</v>
      </c>
      <c r="F63" s="10">
        <v>50000</v>
      </c>
      <c r="G63" s="10">
        <v>50000</v>
      </c>
    </row>
    <row r="64" spans="1:7" ht="12.75">
      <c r="A64" s="5">
        <v>6513</v>
      </c>
      <c r="B64" s="2" t="s">
        <v>42</v>
      </c>
      <c r="C64" s="20">
        <v>1765918</v>
      </c>
      <c r="D64" s="20">
        <v>1730592.2</v>
      </c>
      <c r="E64" s="23">
        <f>'[1]Ark1'!$F$64</f>
        <v>3000000</v>
      </c>
      <c r="F64" s="10">
        <v>3200000</v>
      </c>
      <c r="G64" s="10">
        <v>3200000</v>
      </c>
    </row>
    <row r="65" spans="1:7" ht="12.75">
      <c r="A65" s="5">
        <v>6514</v>
      </c>
      <c r="B65" s="2" t="s">
        <v>43</v>
      </c>
      <c r="C65" s="20">
        <v>0</v>
      </c>
      <c r="D65" s="20">
        <v>0</v>
      </c>
      <c r="E65" s="23">
        <f>'[1]Ark1'!$F$65</f>
        <v>100000</v>
      </c>
      <c r="F65" s="10">
        <v>500000</v>
      </c>
      <c r="G65" s="10">
        <v>200000</v>
      </c>
    </row>
    <row r="66" spans="1:7" ht="12.75">
      <c r="A66" s="5">
        <v>6515</v>
      </c>
      <c r="B66" s="2" t="s">
        <v>44</v>
      </c>
      <c r="C66" s="20">
        <v>62510</v>
      </c>
      <c r="D66" s="20">
        <v>9947</v>
      </c>
      <c r="E66" s="23">
        <f>'[1]Ark1'!$F$66</f>
        <v>50000</v>
      </c>
      <c r="F66" s="10">
        <f>250000</f>
        <v>250000</v>
      </c>
      <c r="G66" s="10">
        <v>100000</v>
      </c>
    </row>
    <row r="67" spans="1:7" ht="12.75">
      <c r="A67" s="5">
        <v>6530</v>
      </c>
      <c r="B67" s="2" t="s">
        <v>80</v>
      </c>
      <c r="C67" s="20">
        <v>432925.31</v>
      </c>
      <c r="D67" s="20">
        <v>663407.54</v>
      </c>
      <c r="E67" s="23">
        <f>'[1]Ark1'!$F$67</f>
        <v>800000</v>
      </c>
      <c r="F67" s="10">
        <v>800000</v>
      </c>
      <c r="G67" s="10">
        <v>900000</v>
      </c>
    </row>
    <row r="68" spans="1:7" ht="12.75">
      <c r="A68" s="5">
        <v>6531</v>
      </c>
      <c r="B68" s="2" t="s">
        <v>45</v>
      </c>
      <c r="C68" s="20">
        <v>130411.9</v>
      </c>
      <c r="D68" s="20">
        <v>143868.37</v>
      </c>
      <c r="E68" s="23">
        <f>'[1]Ark1'!$F$68</f>
        <v>300000</v>
      </c>
      <c r="F68" s="10">
        <f>300000</f>
        <v>300000</v>
      </c>
      <c r="G68" s="10">
        <f>300000</f>
        <v>300000</v>
      </c>
    </row>
    <row r="69" spans="1:7" ht="12.75">
      <c r="A69" s="5">
        <v>6610</v>
      </c>
      <c r="B69" s="2" t="s">
        <v>46</v>
      </c>
      <c r="C69" s="20">
        <v>108000</v>
      </c>
      <c r="D69" s="20">
        <v>68000</v>
      </c>
      <c r="E69" s="23">
        <f>'[1]Ark1'!$F$69</f>
        <v>150000</v>
      </c>
      <c r="F69" s="10">
        <v>150000</v>
      </c>
      <c r="G69" s="10">
        <v>150000</v>
      </c>
    </row>
    <row r="70" spans="1:7" ht="12.75">
      <c r="A70" s="5">
        <v>6650</v>
      </c>
      <c r="B70" s="2" t="s">
        <v>47</v>
      </c>
      <c r="C70" s="20">
        <v>994851.27</v>
      </c>
      <c r="D70" s="20">
        <v>1160573.9</v>
      </c>
      <c r="E70" s="23">
        <f>'[1]Ark1'!$F$70</f>
        <v>1500000</v>
      </c>
      <c r="F70" s="10">
        <v>2700000</v>
      </c>
      <c r="G70" s="10">
        <v>1500000</v>
      </c>
    </row>
    <row r="71" spans="1:7" ht="12.75">
      <c r="A71" s="5">
        <v>6651</v>
      </c>
      <c r="B71" s="2" t="s">
        <v>10</v>
      </c>
      <c r="C71" s="20">
        <v>4067222.7</v>
      </c>
      <c r="D71" s="20">
        <v>6994816.93</v>
      </c>
      <c r="E71" s="23">
        <f>'[1]Ark1'!$F$71</f>
        <v>11000000</v>
      </c>
      <c r="F71" s="10">
        <v>12000000</v>
      </c>
      <c r="G71" s="10">
        <v>10000000</v>
      </c>
    </row>
    <row r="72" spans="1:7" ht="16.5" customHeight="1">
      <c r="A72" s="5">
        <v>6710</v>
      </c>
      <c r="B72" s="2" t="s">
        <v>90</v>
      </c>
      <c r="C72" s="20">
        <v>16054.79</v>
      </c>
      <c r="D72" s="20">
        <v>27425.37</v>
      </c>
      <c r="E72" s="23">
        <f>'[1]Ark1'!$F$72</f>
        <v>60000</v>
      </c>
      <c r="F72" s="10">
        <v>80000</v>
      </c>
      <c r="G72" s="10">
        <v>80000</v>
      </c>
    </row>
    <row r="73" spans="1:7" ht="12.75">
      <c r="A73" s="5">
        <v>6760</v>
      </c>
      <c r="B73" s="2" t="s">
        <v>48</v>
      </c>
      <c r="C73" s="20">
        <v>123262.69</v>
      </c>
      <c r="D73" s="20">
        <v>112117.3</v>
      </c>
      <c r="E73" s="23">
        <f>'[1]Ark1'!$F$73</f>
        <v>140000</v>
      </c>
      <c r="F73" s="10">
        <v>140000</v>
      </c>
      <c r="G73" s="10">
        <v>160000</v>
      </c>
    </row>
    <row r="74" spans="1:7" ht="12.75">
      <c r="A74" s="5">
        <v>6810</v>
      </c>
      <c r="B74" s="2" t="s">
        <v>49</v>
      </c>
      <c r="C74" s="20">
        <v>131245.75</v>
      </c>
      <c r="D74" s="20">
        <v>124848.19</v>
      </c>
      <c r="E74" s="23">
        <f>'[1]Ark1'!$F$74</f>
        <v>200000</v>
      </c>
      <c r="F74" s="10">
        <v>300000</v>
      </c>
      <c r="G74" s="10">
        <v>300000</v>
      </c>
    </row>
    <row r="75" spans="1:7" ht="12.75">
      <c r="A75" s="5">
        <v>6850</v>
      </c>
      <c r="B75" s="2" t="s">
        <v>50</v>
      </c>
      <c r="C75" s="20">
        <v>6846.06</v>
      </c>
      <c r="D75" s="20">
        <v>1843.37</v>
      </c>
      <c r="E75" s="23">
        <f>'[1]Ark1'!$F$75</f>
        <v>30000</v>
      </c>
      <c r="F75" s="10">
        <v>30000</v>
      </c>
      <c r="G75" s="10">
        <v>10000</v>
      </c>
    </row>
    <row r="76" spans="1:7" ht="12.75">
      <c r="A76" s="5">
        <v>6851</v>
      </c>
      <c r="B76" s="2" t="s">
        <v>51</v>
      </c>
      <c r="C76" s="20">
        <v>10353.22</v>
      </c>
      <c r="D76" s="20">
        <v>10485.52</v>
      </c>
      <c r="E76" s="23">
        <f>'[1]Ark1'!$F$76</f>
        <v>30000</v>
      </c>
      <c r="F76" s="10">
        <v>30000</v>
      </c>
      <c r="G76" s="10">
        <v>30000</v>
      </c>
    </row>
    <row r="77" spans="1:7" ht="12.75">
      <c r="A77" s="5">
        <v>6905</v>
      </c>
      <c r="B77" s="2" t="s">
        <v>84</v>
      </c>
      <c r="C77" s="20">
        <v>481736</v>
      </c>
      <c r="D77" s="20">
        <v>336074.04</v>
      </c>
      <c r="E77" s="23">
        <f>'[1]Ark1'!$F$77</f>
        <v>600000</v>
      </c>
      <c r="F77" s="10">
        <v>700000</v>
      </c>
      <c r="G77" s="10">
        <v>600000</v>
      </c>
    </row>
    <row r="78" spans="1:7" ht="12.75">
      <c r="A78" s="5">
        <v>6910</v>
      </c>
      <c r="B78" s="2" t="s">
        <v>52</v>
      </c>
      <c r="C78" s="20">
        <v>22001.59</v>
      </c>
      <c r="D78" s="20">
        <v>28372.2</v>
      </c>
      <c r="E78" s="23">
        <f>'[1]Ark1'!$F$78</f>
        <v>30000</v>
      </c>
      <c r="F78" s="10">
        <v>40000</v>
      </c>
      <c r="G78" s="10">
        <v>40000</v>
      </c>
    </row>
    <row r="79" spans="1:7" ht="12.75">
      <c r="A79" s="5">
        <v>6920</v>
      </c>
      <c r="B79" s="2" t="s">
        <v>53</v>
      </c>
      <c r="C79" s="20">
        <v>84907.85</v>
      </c>
      <c r="D79" s="20">
        <v>29685.43</v>
      </c>
      <c r="E79" s="23">
        <f>'[1]Ark1'!$F$79</f>
        <v>100000</v>
      </c>
      <c r="F79" s="10">
        <v>150000</v>
      </c>
      <c r="G79" s="10">
        <v>100000</v>
      </c>
    </row>
    <row r="80" spans="1:7" ht="12.75">
      <c r="A80" s="5">
        <v>7010</v>
      </c>
      <c r="B80" s="2" t="s">
        <v>54</v>
      </c>
      <c r="C80" s="20">
        <v>3755</v>
      </c>
      <c r="D80" s="20">
        <v>651</v>
      </c>
      <c r="E80" s="23">
        <f>'[1]Ark1'!$F$80</f>
        <v>20000</v>
      </c>
      <c r="F80" s="10">
        <v>30000</v>
      </c>
      <c r="G80" s="10">
        <v>20000</v>
      </c>
    </row>
    <row r="81" spans="1:7" ht="12.75">
      <c r="A81" s="5">
        <v>7030</v>
      </c>
      <c r="B81" s="2" t="s">
        <v>55</v>
      </c>
      <c r="C81" s="20">
        <v>35514.27</v>
      </c>
      <c r="D81" s="20">
        <v>23494.03</v>
      </c>
      <c r="E81" s="23">
        <f>'[1]Ark1'!$F$81</f>
        <v>40000</v>
      </c>
      <c r="F81" s="10">
        <v>60000</v>
      </c>
      <c r="G81" s="10">
        <v>40000</v>
      </c>
    </row>
    <row r="82" spans="1:7" ht="12.75">
      <c r="A82" s="5">
        <v>7040</v>
      </c>
      <c r="B82" s="2" t="s">
        <v>56</v>
      </c>
      <c r="C82" s="20">
        <v>100895</v>
      </c>
      <c r="D82" s="20">
        <v>31645.04</v>
      </c>
      <c r="E82" s="23">
        <f>'[1]Ark1'!$F$82</f>
        <v>200000</v>
      </c>
      <c r="F82" s="10">
        <v>200000</v>
      </c>
      <c r="G82" s="10">
        <v>100000</v>
      </c>
    </row>
    <row r="83" spans="1:7" ht="12.75">
      <c r="A83" s="5">
        <v>7041</v>
      </c>
      <c r="B83" s="2" t="s">
        <v>57</v>
      </c>
      <c r="C83" s="20">
        <v>61409.04</v>
      </c>
      <c r="D83" s="20">
        <v>34682.67</v>
      </c>
      <c r="E83" s="23">
        <f>'[1]Ark1'!$F$83</f>
        <v>200000</v>
      </c>
      <c r="F83" s="10">
        <v>200000</v>
      </c>
      <c r="G83" s="10">
        <v>150000</v>
      </c>
    </row>
    <row r="84" spans="1:7" ht="12.75">
      <c r="A84" s="5">
        <v>7050</v>
      </c>
      <c r="B84" s="2" t="s">
        <v>58</v>
      </c>
      <c r="C84" s="20">
        <v>128031.34</v>
      </c>
      <c r="D84" s="20">
        <v>18903.61</v>
      </c>
      <c r="E84" s="23">
        <f>'[1]Ark1'!$F$84</f>
        <v>100000</v>
      </c>
      <c r="F84" s="10">
        <v>250000</v>
      </c>
      <c r="G84" s="10">
        <v>100000</v>
      </c>
    </row>
    <row r="85" spans="1:7" ht="12.75">
      <c r="A85" s="5">
        <v>7310</v>
      </c>
      <c r="B85" s="2" t="s">
        <v>59</v>
      </c>
      <c r="C85" s="20">
        <v>134269</v>
      </c>
      <c r="D85" s="20">
        <v>63471.81</v>
      </c>
      <c r="E85" s="23">
        <f>'[1]Ark1'!$F$85</f>
        <v>200000</v>
      </c>
      <c r="F85" s="10">
        <v>300000</v>
      </c>
      <c r="G85" s="10">
        <v>200000</v>
      </c>
    </row>
    <row r="86" spans="1:7" ht="12.75">
      <c r="A86" s="5">
        <v>7350</v>
      </c>
      <c r="B86" s="2" t="s">
        <v>60</v>
      </c>
      <c r="C86" s="20">
        <v>153296.22</v>
      </c>
      <c r="D86" s="20">
        <v>255448.8</v>
      </c>
      <c r="E86" s="23">
        <f>'[1]Ark1'!$F$86</f>
        <v>270000</v>
      </c>
      <c r="F86" s="10">
        <v>270000</v>
      </c>
      <c r="G86" s="10">
        <v>270000</v>
      </c>
    </row>
    <row r="87" spans="1:7" ht="12.75">
      <c r="A87" s="5">
        <v>7390</v>
      </c>
      <c r="B87" s="2" t="s">
        <v>61</v>
      </c>
      <c r="C87" s="20">
        <v>499396.4</v>
      </c>
      <c r="D87" s="20">
        <v>158493.64</v>
      </c>
      <c r="E87" s="23">
        <f>'[1]Ark1'!$F$87</f>
        <v>800000</v>
      </c>
      <c r="F87" s="10">
        <v>1300000</v>
      </c>
      <c r="G87" s="10">
        <v>800000</v>
      </c>
    </row>
    <row r="88" spans="1:7" ht="12.75">
      <c r="A88" s="5">
        <v>7410</v>
      </c>
      <c r="B88" s="2" t="s">
        <v>62</v>
      </c>
      <c r="C88" s="20">
        <v>364597.18</v>
      </c>
      <c r="D88" s="20">
        <v>307796.07</v>
      </c>
      <c r="E88" s="23">
        <f>'[1]Ark1'!$F$88</f>
        <v>500000</v>
      </c>
      <c r="F88" s="10">
        <v>500000</v>
      </c>
      <c r="G88" s="10">
        <v>500000</v>
      </c>
    </row>
    <row r="89" spans="1:7" ht="12.75">
      <c r="A89" s="5">
        <v>7420</v>
      </c>
      <c r="B89" s="2" t="s">
        <v>63</v>
      </c>
      <c r="C89" s="20">
        <v>22401</v>
      </c>
      <c r="D89" s="20">
        <v>1750</v>
      </c>
      <c r="E89" s="23">
        <f>'[1]Ark1'!$F$89</f>
        <v>60000</v>
      </c>
      <c r="F89" s="10">
        <v>100000</v>
      </c>
      <c r="G89" s="10">
        <v>100000</v>
      </c>
    </row>
    <row r="90" spans="1:7" ht="12.75">
      <c r="A90" s="5">
        <v>7510</v>
      </c>
      <c r="B90" s="2" t="s">
        <v>64</v>
      </c>
      <c r="C90" s="20">
        <v>448457</v>
      </c>
      <c r="D90" s="20">
        <v>535225.45</v>
      </c>
      <c r="E90" s="23">
        <f>'[1]Ark1'!$F$90</f>
        <v>600000</v>
      </c>
      <c r="F90" s="10">
        <v>500000</v>
      </c>
      <c r="G90" s="10">
        <v>600000</v>
      </c>
    </row>
    <row r="91" spans="1:7" ht="12.75">
      <c r="A91" s="5">
        <v>7710</v>
      </c>
      <c r="B91" s="2" t="s">
        <v>65</v>
      </c>
      <c r="C91" s="20">
        <v>3600</v>
      </c>
      <c r="D91" s="20">
        <v>1085</v>
      </c>
      <c r="E91" s="23">
        <f>'[1]Ark1'!$F$91</f>
        <v>20000</v>
      </c>
      <c r="F91" s="10">
        <v>30000</v>
      </c>
      <c r="G91" s="10">
        <v>30000</v>
      </c>
    </row>
    <row r="92" spans="1:7" ht="17.25" customHeight="1">
      <c r="A92" s="5">
        <v>7711</v>
      </c>
      <c r="B92" s="2" t="s">
        <v>66</v>
      </c>
      <c r="C92" s="20">
        <v>12958</v>
      </c>
      <c r="D92" s="20">
        <v>10540.3</v>
      </c>
      <c r="E92" s="21">
        <f>'[1]Ark1'!$F$92</f>
        <v>50000</v>
      </c>
      <c r="F92" s="24">
        <v>50000</v>
      </c>
      <c r="G92" s="24">
        <v>50000</v>
      </c>
    </row>
    <row r="93" spans="1:7" ht="0.75" customHeight="1">
      <c r="A93" s="5">
        <v>7750</v>
      </c>
      <c r="B93" s="2" t="s">
        <v>79</v>
      </c>
      <c r="C93" s="21">
        <v>0</v>
      </c>
      <c r="D93" s="21">
        <v>0</v>
      </c>
      <c r="E93" s="20">
        <f>D93/8*12</f>
        <v>0</v>
      </c>
      <c r="F93" s="14">
        <v>0</v>
      </c>
      <c r="G93" s="14">
        <v>0</v>
      </c>
    </row>
    <row r="94" spans="1:7" ht="12.75">
      <c r="A94" s="5"/>
      <c r="B94" s="2"/>
      <c r="C94" s="20">
        <f aca="true" t="shared" si="7" ref="C94">SUM(C57:C93)</f>
        <v>20168316.119999994</v>
      </c>
      <c r="D94" s="20">
        <f aca="true" t="shared" si="8" ref="D94:E94">SUM(D57:D93)</f>
        <v>18927997.6</v>
      </c>
      <c r="E94" s="20">
        <f t="shared" si="8"/>
        <v>31409550</v>
      </c>
      <c r="F94" s="16">
        <f>SUM(F57:F93)</f>
        <v>37070000</v>
      </c>
      <c r="G94" s="16">
        <f>SUM(G57:G93)</f>
        <v>32510000</v>
      </c>
    </row>
    <row r="95" spans="1:7" ht="12.75">
      <c r="A95" s="5"/>
      <c r="B95" s="2"/>
      <c r="F95" s="16"/>
      <c r="G95" s="16"/>
    </row>
    <row r="96" spans="1:2" ht="12.75">
      <c r="A96" s="5"/>
      <c r="B96" s="2"/>
    </row>
    <row r="97" spans="1:2" ht="12.75">
      <c r="A97" s="5"/>
      <c r="B97" s="2"/>
    </row>
    <row r="98" spans="1:2" ht="12.75">
      <c r="A98" s="5"/>
      <c r="B98" s="2"/>
    </row>
    <row r="99" spans="2:8" ht="12.75">
      <c r="B99" s="2"/>
      <c r="C99" s="3" t="s">
        <v>1</v>
      </c>
      <c r="D99" s="3" t="s">
        <v>1</v>
      </c>
      <c r="E99" s="3" t="s">
        <v>85</v>
      </c>
      <c r="F99" s="8" t="s">
        <v>0</v>
      </c>
      <c r="G99" s="8" t="s">
        <v>0</v>
      </c>
      <c r="H99" s="3" t="s">
        <v>95</v>
      </c>
    </row>
    <row r="100" spans="2:8" ht="12.75">
      <c r="B100" s="2"/>
      <c r="C100" s="12">
        <v>43708</v>
      </c>
      <c r="D100" s="12">
        <v>44074</v>
      </c>
      <c r="E100" s="30">
        <v>2020</v>
      </c>
      <c r="F100" s="9">
        <v>2020</v>
      </c>
      <c r="G100" s="9">
        <v>2021</v>
      </c>
      <c r="H100" t="s">
        <v>96</v>
      </c>
    </row>
    <row r="101" spans="1:8" ht="15" customHeight="1">
      <c r="A101" s="5">
        <v>7810</v>
      </c>
      <c r="B101" s="2" t="s">
        <v>67</v>
      </c>
      <c r="C101" s="20">
        <v>121968</v>
      </c>
      <c r="D101" s="20">
        <v>121968</v>
      </c>
      <c r="E101" s="31">
        <f>'[1]Ark1'!$F$101</f>
        <v>182952</v>
      </c>
      <c r="F101" s="10">
        <v>185000</v>
      </c>
      <c r="G101" s="10">
        <v>185000</v>
      </c>
      <c r="H101" t="s">
        <v>94</v>
      </c>
    </row>
    <row r="102" spans="1:7" ht="16.5" customHeight="1" hidden="1">
      <c r="A102" s="5">
        <v>7811</v>
      </c>
      <c r="B102" s="2" t="s">
        <v>68</v>
      </c>
      <c r="C102" s="20">
        <v>0</v>
      </c>
      <c r="D102" s="20">
        <v>0</v>
      </c>
      <c r="E102" s="23">
        <f>'[1]Ark1'!$F$102</f>
        <v>0</v>
      </c>
      <c r="F102" s="10">
        <v>0</v>
      </c>
      <c r="G102" s="10">
        <v>0</v>
      </c>
    </row>
    <row r="103" spans="1:8" ht="16.5" customHeight="1">
      <c r="A103" s="34">
        <v>7811</v>
      </c>
      <c r="B103" s="35" t="s">
        <v>93</v>
      </c>
      <c r="C103" s="36"/>
      <c r="D103" s="36"/>
      <c r="E103" s="37">
        <v>249958</v>
      </c>
      <c r="F103" s="39"/>
      <c r="G103" s="39">
        <v>0</v>
      </c>
      <c r="H103">
        <v>10000</v>
      </c>
    </row>
    <row r="104" spans="1:8" ht="12.75">
      <c r="A104" s="5">
        <v>7815</v>
      </c>
      <c r="B104" s="2" t="s">
        <v>69</v>
      </c>
      <c r="C104" s="20">
        <v>8616</v>
      </c>
      <c r="D104" s="20">
        <v>51888</v>
      </c>
      <c r="E104" s="23">
        <f>'[1]Ark1'!$F$103</f>
        <v>103778</v>
      </c>
      <c r="F104" s="17">
        <v>0</v>
      </c>
      <c r="G104" s="17">
        <v>171000</v>
      </c>
      <c r="H104" s="40" t="s">
        <v>94</v>
      </c>
    </row>
    <row r="105" spans="1:8" ht="12.75">
      <c r="A105" s="5">
        <v>7817</v>
      </c>
      <c r="B105" s="2" t="s">
        <v>88</v>
      </c>
      <c r="C105" s="20">
        <v>1000000</v>
      </c>
      <c r="D105" s="20">
        <v>1000000</v>
      </c>
      <c r="E105" s="23">
        <f>'[1]Ark1'!$F$104</f>
        <v>1500000</v>
      </c>
      <c r="F105" s="17">
        <v>1500000</v>
      </c>
      <c r="G105" s="17">
        <v>1500000</v>
      </c>
      <c r="H105" t="s">
        <v>94</v>
      </c>
    </row>
    <row r="106" spans="1:8" ht="12.75">
      <c r="A106" s="5">
        <v>7820</v>
      </c>
      <c r="B106" s="2" t="s">
        <v>70</v>
      </c>
      <c r="C106" s="23">
        <v>854144</v>
      </c>
      <c r="D106" s="20">
        <v>847384</v>
      </c>
      <c r="E106" s="23">
        <f>'[1]Ark1'!$F$105</f>
        <v>1376076</v>
      </c>
      <c r="F106" s="17">
        <v>1275000</v>
      </c>
      <c r="G106" s="17">
        <v>1705000</v>
      </c>
      <c r="H106" t="s">
        <v>94</v>
      </c>
    </row>
    <row r="107" spans="1:7" ht="12.75" hidden="1">
      <c r="A107" s="5">
        <v>7821</v>
      </c>
      <c r="B107" s="2" t="s">
        <v>71</v>
      </c>
      <c r="C107" s="20">
        <v>0</v>
      </c>
      <c r="D107" s="20">
        <v>0</v>
      </c>
      <c r="E107" s="23">
        <f>'[1]Ark1'!$F$106</f>
        <v>0</v>
      </c>
      <c r="F107" s="17">
        <v>0</v>
      </c>
      <c r="G107" s="17">
        <v>0</v>
      </c>
    </row>
    <row r="108" spans="1:8" ht="12.75">
      <c r="A108" s="5">
        <v>7822</v>
      </c>
      <c r="B108" s="2" t="s">
        <v>72</v>
      </c>
      <c r="C108" s="20">
        <v>942984</v>
      </c>
      <c r="D108" s="20">
        <v>942984</v>
      </c>
      <c r="E108" s="23">
        <f>'[1]Ark1'!$F$107</f>
        <v>1414476</v>
      </c>
      <c r="F108" s="17">
        <v>1420000</v>
      </c>
      <c r="G108" s="17">
        <v>1420000</v>
      </c>
      <c r="H108" t="s">
        <v>94</v>
      </c>
    </row>
    <row r="109" spans="1:8" ht="12.75">
      <c r="A109" s="34">
        <v>7823</v>
      </c>
      <c r="B109" s="35" t="s">
        <v>73</v>
      </c>
      <c r="C109" s="36">
        <v>0</v>
      </c>
      <c r="D109" s="36">
        <v>813840</v>
      </c>
      <c r="E109" s="37">
        <f aca="true" t="shared" si="9" ref="E109:E114">(D109/8)*12</f>
        <v>1220760</v>
      </c>
      <c r="F109" s="38">
        <v>1510000</v>
      </c>
      <c r="G109" s="38">
        <v>1510000</v>
      </c>
      <c r="H109">
        <v>-1510000</v>
      </c>
    </row>
    <row r="110" spans="1:8" ht="12.75">
      <c r="A110" s="5">
        <v>7823</v>
      </c>
      <c r="B110" s="2" t="s">
        <v>91</v>
      </c>
      <c r="C110" s="20">
        <v>0</v>
      </c>
      <c r="D110" s="20">
        <v>0</v>
      </c>
      <c r="E110" s="23">
        <f>'[1]Ark1'!$F$109</f>
        <v>1220760</v>
      </c>
      <c r="F110" s="17">
        <v>0</v>
      </c>
      <c r="G110" s="17">
        <v>1250000</v>
      </c>
      <c r="H110" t="s">
        <v>94</v>
      </c>
    </row>
    <row r="111" spans="1:8" ht="12.75">
      <c r="A111" s="5">
        <v>7824</v>
      </c>
      <c r="B111" s="2" t="s">
        <v>77</v>
      </c>
      <c r="C111" s="20">
        <v>500104</v>
      </c>
      <c r="D111" s="20">
        <v>459072</v>
      </c>
      <c r="E111" s="23">
        <f>'[1]Ark1'!$F$110</f>
        <v>688608</v>
      </c>
      <c r="F111" s="17">
        <v>689000</v>
      </c>
      <c r="G111" s="17">
        <v>690000</v>
      </c>
      <c r="H111" t="s">
        <v>94</v>
      </c>
    </row>
    <row r="112" spans="1:8" ht="12.75">
      <c r="A112" s="5">
        <v>7830</v>
      </c>
      <c r="B112" s="2" t="s">
        <v>76</v>
      </c>
      <c r="C112" s="20">
        <v>2000312</v>
      </c>
      <c r="D112" s="20">
        <v>2049648</v>
      </c>
      <c r="E112" s="23">
        <f>'[1]Ark1'!$F$111</f>
        <v>3074472</v>
      </c>
      <c r="F112" s="17">
        <v>3001000</v>
      </c>
      <c r="G112" s="17">
        <v>3075000</v>
      </c>
      <c r="H112" s="40">
        <v>3150000</v>
      </c>
    </row>
    <row r="113" spans="1:8" ht="12.75">
      <c r="A113" s="5">
        <v>7840</v>
      </c>
      <c r="B113" s="2" t="s">
        <v>74</v>
      </c>
      <c r="C113" s="20">
        <v>483120</v>
      </c>
      <c r="D113" s="20">
        <v>483120</v>
      </c>
      <c r="E113" s="23">
        <f>'[1]Ark1'!$F$112</f>
        <v>724680</v>
      </c>
      <c r="F113" s="17">
        <v>730000</v>
      </c>
      <c r="G113" s="17">
        <v>725000</v>
      </c>
      <c r="H113" t="s">
        <v>94</v>
      </c>
    </row>
    <row r="114" spans="1:7" ht="12.75">
      <c r="A114" s="5">
        <v>7890</v>
      </c>
      <c r="B114" s="2" t="s">
        <v>75</v>
      </c>
      <c r="C114" s="21">
        <v>0</v>
      </c>
      <c r="D114" s="21">
        <v>0</v>
      </c>
      <c r="E114" s="23">
        <f t="shared" si="9"/>
        <v>0</v>
      </c>
      <c r="F114" s="18">
        <v>0</v>
      </c>
      <c r="G114" s="18">
        <v>0</v>
      </c>
    </row>
    <row r="115" spans="2:7" ht="12.75">
      <c r="B115" s="2"/>
      <c r="C115" s="20">
        <f aca="true" t="shared" si="10" ref="C115">SUM(C101:C114)</f>
        <v>5911248</v>
      </c>
      <c r="D115" s="20">
        <f aca="true" t="shared" si="11" ref="D115:E115">SUM(D101:D114)</f>
        <v>6769904</v>
      </c>
      <c r="E115" s="31">
        <f t="shared" si="11"/>
        <v>11756520</v>
      </c>
      <c r="F115" s="10">
        <f>SUM(F101:F114)</f>
        <v>10310000</v>
      </c>
      <c r="G115" s="10">
        <f>SUM(G101:G114)</f>
        <v>12231000</v>
      </c>
    </row>
    <row r="117" spans="2:7" ht="12.75">
      <c r="B117" s="2" t="s">
        <v>81</v>
      </c>
      <c r="C117" s="20">
        <f>C7+C28+C94+C115</f>
        <v>36756106.19</v>
      </c>
      <c r="D117" s="20">
        <f>D7+D28+D94+D115</f>
        <v>35861681.95</v>
      </c>
      <c r="E117" s="20">
        <f>E7+E28+E94+E115</f>
        <v>61195380.64</v>
      </c>
      <c r="F117" s="19">
        <f>SUM(F8+F115+F94+F28)</f>
        <v>68555000</v>
      </c>
      <c r="G117" s="19">
        <f>SUM(G8+G115+G94+G28)</f>
        <v>65851000</v>
      </c>
    </row>
  </sheetData>
  <printOptions/>
  <pageMargins left="0.3937007874015748" right="0.3937007874015748" top="0.984251968503937" bottom="0.984251968503937" header="0.5118110236220472" footer="0.5118110236220472"/>
  <pageSetup fitToHeight="3" horizontalDpi="300" verticalDpi="300" orientation="portrait" paperSize="9" r:id="rId3"/>
  <rowBreaks count="3" manualBreakCount="3">
    <brk id="29" max="16383" man="1"/>
    <brk id="53" max="16383" man="1"/>
    <brk id="9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Drammen havnevesen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Drammen havnevesen</dc:creator>
  <cp:keywords/>
  <dc:description/>
  <cp:lastModifiedBy>Vibeke Skavold</cp:lastModifiedBy>
  <cp:lastPrinted>2021-02-05T07:52:54Z</cp:lastPrinted>
  <dcterms:created xsi:type="dcterms:W3CDTF">1998-09-10T06:50:10Z</dcterms:created>
  <dcterms:modified xsi:type="dcterms:W3CDTF">2021-02-08T06:38:20Z</dcterms:modified>
  <cp:category/>
  <cp:version/>
  <cp:contentType/>
  <cp:contentStatus/>
</cp:coreProperties>
</file>